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80" windowHeight="9855" activeTab="4"/>
  </bookViews>
  <sheets>
    <sheet name="9.30.15 Balance Sheet" sheetId="1" r:id="rId1"/>
    <sheet name="July-Sep" sheetId="2" r:id="rId2"/>
    <sheet name="Samish 2015 Income &amp; Expense" sheetId="3" r:id="rId3"/>
    <sheet name="Budget to Actual" sheetId="4" r:id="rId4"/>
    <sheet name="July-Sep compare 2014" sheetId="5" r:id="rId5"/>
    <sheet name="Sheet2" sheetId="6" state="hidden" r:id="rId6"/>
    <sheet name="Sheet3" sheetId="7" state="hidden" r:id="rId7"/>
  </sheets>
  <definedNames>
    <definedName name="_xlnm.Print_Titles" localSheetId="0">'9.30.15 Balance Sheet'!$A:$D,'9.30.15 Balance Sheet'!$1:$1</definedName>
    <definedName name="_xlnm.Print_Titles" localSheetId="1">'July-Sep'!$A:$C,'July-Sep'!$1:$1</definedName>
    <definedName name="_xlnm.Print_Titles" localSheetId="4">'July-Sep compare 2014'!$A:$C,'July-Sep compare 2014'!$1:$2</definedName>
    <definedName name="_xlnm.Print_Titles" localSheetId="2">'Samish 2015 Income &amp; Expense'!$A:$D,'Samish 2015 Income &amp; Expense'!$1:$1</definedName>
  </definedNames>
  <calcPr fullCalcOnLoad="1"/>
</workbook>
</file>

<file path=xl/sharedStrings.xml><?xml version="1.0" encoding="utf-8"?>
<sst xmlns="http://schemas.openxmlformats.org/spreadsheetml/2006/main" count="128" uniqueCount="78">
  <si>
    <t>Jul - Sep 15</t>
  </si>
  <si>
    <t>Income</t>
  </si>
  <si>
    <t>RCDH Donations</t>
  </si>
  <si>
    <t>RCDH Rental Income</t>
  </si>
  <si>
    <t>RCZC Donations</t>
  </si>
  <si>
    <t>RCZC Membership</t>
  </si>
  <si>
    <t>RCZC Registration Income</t>
  </si>
  <si>
    <t>Total Income</t>
  </si>
  <si>
    <t>Expense</t>
  </si>
  <si>
    <t>Administrative Expense</t>
  </si>
  <si>
    <t>RCDH Furnishings &amp; Equipment</t>
  </si>
  <si>
    <t>RCDH Lease</t>
  </si>
  <si>
    <t>RCDH Utilities</t>
  </si>
  <si>
    <t>RCZC Membership Expense</t>
  </si>
  <si>
    <t>RCZC Priest Housing Allowance</t>
  </si>
  <si>
    <t>RCZC Retreat/Workshop/Class Exp</t>
  </si>
  <si>
    <t>RCZC Website &amp; Technology</t>
  </si>
  <si>
    <t>Total Expense</t>
  </si>
  <si>
    <t>Net Income</t>
  </si>
  <si>
    <t>Interest Income</t>
  </si>
  <si>
    <t>Sep 30, 15</t>
  </si>
  <si>
    <t>ASSETS</t>
  </si>
  <si>
    <t>Current Assets</t>
  </si>
  <si>
    <t>Checking/Savings</t>
  </si>
  <si>
    <t>PAYPAL</t>
  </si>
  <si>
    <t>RCZC 272819S1 Savings</t>
  </si>
  <si>
    <t>RCZC 272819S8 Checking</t>
  </si>
  <si>
    <t>Total Checking/Savings</t>
  </si>
  <si>
    <t>Total Current Assets</t>
  </si>
  <si>
    <t>TOTAL ASSETS</t>
  </si>
  <si>
    <t>LIABILITIES &amp; EQUITY</t>
  </si>
  <si>
    <t>Equity</t>
  </si>
  <si>
    <t>Board Restricted Net Assets</t>
  </si>
  <si>
    <t>Opening Balance Equity</t>
  </si>
  <si>
    <t>Unrestricted Net Assets</t>
  </si>
  <si>
    <t>Total Equity</t>
  </si>
  <si>
    <t>TOTAL LIABILITIES &amp; EQUITY</t>
  </si>
  <si>
    <t>RCZC General Donations</t>
  </si>
  <si>
    <t>RCZC Fundraising Donations</t>
  </si>
  <si>
    <t>Dana distributed to teachers</t>
  </si>
  <si>
    <t>RCDH Building Improvements</t>
  </si>
  <si>
    <t>RCDH Insurance</t>
  </si>
  <si>
    <t>RCDH Library Expense</t>
  </si>
  <si>
    <t>RCDH Maintenance &amp; Repairs Exp</t>
  </si>
  <si>
    <t>RCDH Supplies</t>
  </si>
  <si>
    <t>RCZC Fundraising Expense</t>
  </si>
  <si>
    <t>RCZC Outreach Expense</t>
  </si>
  <si>
    <t>RCZC Zendo Expense</t>
  </si>
  <si>
    <t>RCZC Zendo Exp</t>
  </si>
  <si>
    <t xml:space="preserve">   Budget   </t>
  </si>
  <si>
    <t xml:space="preserve">   Balance   </t>
  </si>
  <si>
    <t>Jul - Sep 14</t>
  </si>
  <si>
    <t>$ Change</t>
  </si>
  <si>
    <t>% Change</t>
  </si>
  <si>
    <t>Dana collected for teachers</t>
  </si>
  <si>
    <t>Dana collected for Tim Burnett</t>
  </si>
  <si>
    <t>RCZC License &amp; Fees</t>
  </si>
  <si>
    <t>Uncategorized Expenses</t>
  </si>
  <si>
    <t xml:space="preserve">  July - Sep 2015  </t>
  </si>
  <si>
    <t xml:space="preserve">  Yearly  </t>
  </si>
  <si>
    <t>QTR2</t>
  </si>
  <si>
    <t xml:space="preserve">  Budget  </t>
  </si>
  <si>
    <t>Actual</t>
  </si>
  <si>
    <t xml:space="preserve">  Jan - Dec 2015  </t>
  </si>
  <si>
    <t xml:space="preserve"> Apr - June 2015 </t>
  </si>
  <si>
    <t>QTR3</t>
  </si>
  <si>
    <t>Yearly</t>
  </si>
  <si>
    <t xml:space="preserve"> QTR1 </t>
  </si>
  <si>
    <t xml:space="preserve"> Actual </t>
  </si>
  <si>
    <t xml:space="preserve">    Jan - Mar 2015    </t>
  </si>
  <si>
    <t>Jan 1 - Dec 6, 15</t>
  </si>
  <si>
    <t>Retreat Fees</t>
  </si>
  <si>
    <t>Total RCZC Registration Income</t>
  </si>
  <si>
    <t>Camp Samish Fees</t>
  </si>
  <si>
    <t>PAYPAL Expense</t>
  </si>
  <si>
    <t>Refunds</t>
  </si>
  <si>
    <t>Supplies</t>
  </si>
  <si>
    <t>Total RCZC Retreat/Workshop/Class Exp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</si>
</sst>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</numFmts>
  <fonts count="5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u val="singleAccounting"/>
      <sz val="10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4" fontId="0" fillId="0" borderId="0" xfId="17" applyAlignment="1">
      <alignment/>
    </xf>
    <xf numFmtId="8" fontId="0" fillId="0" borderId="0" xfId="17" applyNumberFormat="1" applyAlignment="1">
      <alignment/>
    </xf>
    <xf numFmtId="44" fontId="4" fillId="0" borderId="0" xfId="17" applyFont="1" applyAlignment="1">
      <alignment/>
    </xf>
    <xf numFmtId="8" fontId="0" fillId="0" borderId="5" xfId="17" applyNumberFormat="1" applyBorder="1" applyAlignment="1">
      <alignment/>
    </xf>
    <xf numFmtId="8" fontId="0" fillId="0" borderId="6" xfId="17" applyNumberFormat="1" applyBorder="1" applyAlignment="1">
      <alignment/>
    </xf>
    <xf numFmtId="49" fontId="0" fillId="0" borderId="4" xfId="0" applyNumberFormat="1" applyBorder="1" applyAlignment="1">
      <alignment horizontal="centerContinuous"/>
    </xf>
    <xf numFmtId="49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2" fillId="0" borderId="1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49" fontId="1" fillId="0" borderId="7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4" fontId="0" fillId="0" borderId="0" xfId="17" applyAlignment="1">
      <alignment horizontal="center"/>
    </xf>
    <xf numFmtId="44" fontId="0" fillId="0" borderId="0" xfId="17" applyFont="1" applyAlignment="1">
      <alignment horizontal="center"/>
    </xf>
    <xf numFmtId="44" fontId="4" fillId="0" borderId="0" xfId="17" applyFont="1" applyAlignment="1">
      <alignment horizontal="center"/>
    </xf>
    <xf numFmtId="9" fontId="1" fillId="0" borderId="0" xfId="19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I26" sqref="I26"/>
    </sheetView>
  </sheetViews>
  <sheetFormatPr defaultColWidth="9.140625" defaultRowHeight="12.75"/>
  <cols>
    <col min="1" max="3" width="3.00390625" style="10" customWidth="1"/>
    <col min="4" max="4" width="21.421875" style="10" customWidth="1"/>
    <col min="5" max="5" width="8.7109375" style="11" bestFit="1" customWidth="1"/>
  </cols>
  <sheetData>
    <row r="1" spans="1:5" s="9" customFormat="1" ht="13.5" thickBot="1">
      <c r="A1" s="7"/>
      <c r="B1" s="7"/>
      <c r="C1" s="7"/>
      <c r="D1" s="7"/>
      <c r="E1" s="8" t="s">
        <v>20</v>
      </c>
    </row>
    <row r="2" spans="1:5" ht="13.5" thickTop="1">
      <c r="A2" s="1" t="s">
        <v>21</v>
      </c>
      <c r="B2" s="1"/>
      <c r="C2" s="1"/>
      <c r="D2" s="1"/>
      <c r="E2" s="2"/>
    </row>
    <row r="3" spans="1:5" ht="12.75">
      <c r="A3" s="1"/>
      <c r="B3" s="1" t="s">
        <v>22</v>
      </c>
      <c r="C3" s="1"/>
      <c r="D3" s="1"/>
      <c r="E3" s="2"/>
    </row>
    <row r="4" spans="1:5" ht="12.75">
      <c r="A4" s="1"/>
      <c r="B4" s="1"/>
      <c r="C4" s="1" t="s">
        <v>23</v>
      </c>
      <c r="D4" s="1"/>
      <c r="E4" s="2"/>
    </row>
    <row r="5" spans="1:5" ht="12.75">
      <c r="A5" s="1"/>
      <c r="B5" s="1"/>
      <c r="C5" s="1"/>
      <c r="D5" s="1" t="s">
        <v>24</v>
      </c>
      <c r="E5" s="2">
        <v>1848.45</v>
      </c>
    </row>
    <row r="6" spans="1:5" ht="12.75">
      <c r="A6" s="1"/>
      <c r="B6" s="1"/>
      <c r="C6" s="1"/>
      <c r="D6" s="1" t="s">
        <v>25</v>
      </c>
      <c r="E6" s="2">
        <v>50211.62</v>
      </c>
    </row>
    <row r="7" spans="1:5" ht="13.5" thickBot="1">
      <c r="A7" s="1"/>
      <c r="B7" s="1"/>
      <c r="C7" s="1"/>
      <c r="D7" s="1" t="s">
        <v>26</v>
      </c>
      <c r="E7" s="3">
        <v>26431.57</v>
      </c>
    </row>
    <row r="8" spans="1:5" ht="13.5" thickBot="1">
      <c r="A8" s="1"/>
      <c r="B8" s="1"/>
      <c r="C8" s="1" t="s">
        <v>27</v>
      </c>
      <c r="D8" s="1"/>
      <c r="E8" s="4">
        <f>ROUND(SUM(E4:E7),5)</f>
        <v>78491.64</v>
      </c>
    </row>
    <row r="9" spans="1:5" ht="25.5" customHeight="1" thickBot="1">
      <c r="A9" s="1"/>
      <c r="B9" s="1" t="s">
        <v>28</v>
      </c>
      <c r="C9" s="1"/>
      <c r="D9" s="1"/>
      <c r="E9" s="4">
        <f>ROUND(E3+E8,5)</f>
        <v>78491.64</v>
      </c>
    </row>
    <row r="10" spans="1:5" s="6" customFormat="1" ht="25.5" customHeight="1" thickBot="1">
      <c r="A10" s="1" t="s">
        <v>29</v>
      </c>
      <c r="B10" s="1"/>
      <c r="C10" s="1"/>
      <c r="D10" s="1"/>
      <c r="E10" s="5">
        <f>ROUND(E2+E9,5)</f>
        <v>78491.64</v>
      </c>
    </row>
    <row r="11" spans="1:5" ht="27" customHeight="1" thickTop="1">
      <c r="A11" s="1" t="s">
        <v>30</v>
      </c>
      <c r="B11" s="1"/>
      <c r="C11" s="1"/>
      <c r="D11" s="1"/>
      <c r="E11" s="2"/>
    </row>
    <row r="12" spans="1:5" ht="12.75">
      <c r="A12" s="1"/>
      <c r="B12" s="1" t="s">
        <v>31</v>
      </c>
      <c r="C12" s="1"/>
      <c r="D12" s="1"/>
      <c r="E12" s="2"/>
    </row>
    <row r="13" spans="1:5" ht="12.75">
      <c r="A13" s="1"/>
      <c r="B13" s="1"/>
      <c r="C13" s="1" t="s">
        <v>32</v>
      </c>
      <c r="D13" s="1"/>
      <c r="E13" s="2">
        <v>16500</v>
      </c>
    </row>
    <row r="14" spans="1:5" ht="12.75">
      <c r="A14" s="1"/>
      <c r="B14" s="1"/>
      <c r="C14" s="1" t="s">
        <v>33</v>
      </c>
      <c r="D14" s="1"/>
      <c r="E14" s="2">
        <v>10001.91</v>
      </c>
    </row>
    <row r="15" spans="1:5" ht="12.75">
      <c r="A15" s="1"/>
      <c r="B15" s="1"/>
      <c r="C15" s="1" t="s">
        <v>34</v>
      </c>
      <c r="D15" s="1"/>
      <c r="E15" s="2">
        <v>44419.57</v>
      </c>
    </row>
    <row r="16" spans="1:5" ht="13.5" thickBot="1">
      <c r="A16" s="1"/>
      <c r="B16" s="1"/>
      <c r="C16" s="1" t="s">
        <v>18</v>
      </c>
      <c r="D16" s="1"/>
      <c r="E16" s="3">
        <v>7570.16</v>
      </c>
    </row>
    <row r="17" spans="1:5" ht="13.5" thickBot="1">
      <c r="A17" s="1"/>
      <c r="B17" s="1" t="s">
        <v>35</v>
      </c>
      <c r="C17" s="1"/>
      <c r="D17" s="1"/>
      <c r="E17" s="4">
        <f>ROUND(SUM(E12:E16),5)</f>
        <v>78491.64</v>
      </c>
    </row>
    <row r="18" spans="1:5" s="6" customFormat="1" ht="25.5" customHeight="1" thickBot="1">
      <c r="A18" s="1" t="s">
        <v>36</v>
      </c>
      <c r="B18" s="1"/>
      <c r="C18" s="1"/>
      <c r="D18" s="1"/>
      <c r="E18" s="5">
        <f>ROUND(E11+E17,5)</f>
        <v>78491.64</v>
      </c>
    </row>
    <row r="19" ht="13.5" thickTop="1"/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8:14 PM
&amp;"Arial,Bold"&amp;8 12/01/15
&amp;"Arial,Bold"&amp;8 Cash Basis&amp;C&amp;"Arial,Bold"&amp;12 RCZCfromQuicken
&amp;"Arial,Bold"&amp;14 Balance Sheet
&amp;"Arial,Bold"&amp;10 As of September 30, 2015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20" sqref="F20"/>
    </sheetView>
  </sheetViews>
  <sheetFormatPr defaultColWidth="9.140625" defaultRowHeight="12.75"/>
  <cols>
    <col min="1" max="2" width="3.00390625" style="10" customWidth="1"/>
    <col min="3" max="3" width="28.57421875" style="10" customWidth="1"/>
    <col min="4" max="4" width="9.8515625" style="11" bestFit="1" customWidth="1"/>
  </cols>
  <sheetData>
    <row r="1" spans="1:4" s="9" customFormat="1" ht="13.5" thickBot="1">
      <c r="A1" s="7"/>
      <c r="B1" s="7"/>
      <c r="C1" s="7"/>
      <c r="D1" s="8" t="s">
        <v>0</v>
      </c>
    </row>
    <row r="2" spans="1:4" ht="13.5" thickTop="1">
      <c r="A2" s="1"/>
      <c r="B2" s="1" t="s">
        <v>1</v>
      </c>
      <c r="C2" s="1"/>
      <c r="D2" s="2"/>
    </row>
    <row r="3" spans="1:4" ht="12.75">
      <c r="A3" s="1"/>
      <c r="B3" s="1"/>
      <c r="C3" s="1" t="s">
        <v>19</v>
      </c>
      <c r="D3" s="2">
        <v>63.21</v>
      </c>
    </row>
    <row r="4" spans="1:4" ht="12.75">
      <c r="A4" s="1"/>
      <c r="B4" s="1"/>
      <c r="C4" s="1" t="s">
        <v>2</v>
      </c>
      <c r="D4" s="2">
        <v>105</v>
      </c>
    </row>
    <row r="5" spans="1:4" ht="12.75">
      <c r="A5" s="1"/>
      <c r="B5" s="1"/>
      <c r="C5" s="1" t="s">
        <v>3</v>
      </c>
      <c r="D5" s="2">
        <v>3658.98</v>
      </c>
    </row>
    <row r="6" spans="1:4" ht="12.75">
      <c r="A6" s="1"/>
      <c r="B6" s="1"/>
      <c r="C6" s="1" t="s">
        <v>4</v>
      </c>
      <c r="D6" s="2">
        <v>2110.66</v>
      </c>
    </row>
    <row r="7" spans="1:4" ht="12.75">
      <c r="A7" s="1"/>
      <c r="B7" s="1"/>
      <c r="C7" s="1" t="s">
        <v>5</v>
      </c>
      <c r="D7" s="2">
        <v>3730</v>
      </c>
    </row>
    <row r="8" spans="1:4" ht="13.5" thickBot="1">
      <c r="A8" s="1"/>
      <c r="B8" s="1"/>
      <c r="C8" s="1" t="s">
        <v>6</v>
      </c>
      <c r="D8" s="3">
        <v>4085</v>
      </c>
    </row>
    <row r="9" spans="1:4" ht="12.75">
      <c r="A9" s="1"/>
      <c r="B9" s="1" t="s">
        <v>7</v>
      </c>
      <c r="C9" s="1"/>
      <c r="D9" s="2">
        <f>ROUND(SUM(D2:D8),5)</f>
        <v>13752.85</v>
      </c>
    </row>
    <row r="10" spans="1:4" ht="25.5" customHeight="1">
      <c r="A10" s="1"/>
      <c r="B10" s="1" t="s">
        <v>8</v>
      </c>
      <c r="C10" s="1"/>
      <c r="D10" s="2"/>
    </row>
    <row r="11" spans="1:4" ht="12.75">
      <c r="A11" s="1"/>
      <c r="B11" s="1"/>
      <c r="C11" s="1" t="s">
        <v>9</v>
      </c>
      <c r="D11" s="2">
        <v>287.36</v>
      </c>
    </row>
    <row r="12" spans="1:4" ht="12.75">
      <c r="A12" s="1"/>
      <c r="B12" s="1"/>
      <c r="C12" s="1" t="s">
        <v>10</v>
      </c>
      <c r="D12" s="2">
        <v>108.69</v>
      </c>
    </row>
    <row r="13" spans="1:4" ht="12.75">
      <c r="A13" s="1"/>
      <c r="B13" s="1"/>
      <c r="C13" s="1" t="s">
        <v>11</v>
      </c>
      <c r="D13" s="2">
        <v>6866.64</v>
      </c>
    </row>
    <row r="14" spans="1:4" ht="12.75">
      <c r="A14" s="1"/>
      <c r="B14" s="1"/>
      <c r="C14" s="1" t="s">
        <v>12</v>
      </c>
      <c r="D14" s="2">
        <v>494.95</v>
      </c>
    </row>
    <row r="15" spans="1:4" ht="12.75">
      <c r="A15" s="1"/>
      <c r="B15" s="1"/>
      <c r="C15" s="1" t="s">
        <v>13</v>
      </c>
      <c r="D15" s="2">
        <v>44.54</v>
      </c>
    </row>
    <row r="16" spans="1:4" ht="12.75">
      <c r="A16" s="1"/>
      <c r="B16" s="1"/>
      <c r="C16" s="1" t="s">
        <v>14</v>
      </c>
      <c r="D16" s="2">
        <v>2250</v>
      </c>
    </row>
    <row r="17" spans="1:4" ht="12.75">
      <c r="A17" s="1"/>
      <c r="B17" s="1"/>
      <c r="C17" s="1" t="s">
        <v>15</v>
      </c>
      <c r="D17" s="2">
        <v>354.34</v>
      </c>
    </row>
    <row r="18" spans="1:4" ht="12.75">
      <c r="A18" s="1"/>
      <c r="B18" s="1"/>
      <c r="C18" s="1" t="s">
        <v>16</v>
      </c>
      <c r="D18" s="2">
        <v>1090.8</v>
      </c>
    </row>
    <row r="19" spans="1:4" ht="13.5" thickBot="1">
      <c r="A19" s="1"/>
      <c r="B19" s="1"/>
      <c r="C19" s="1" t="s">
        <v>48</v>
      </c>
      <c r="D19" s="3">
        <v>175.8</v>
      </c>
    </row>
    <row r="20" spans="1:4" ht="13.5" thickBot="1">
      <c r="A20" s="1"/>
      <c r="B20" s="1" t="s">
        <v>17</v>
      </c>
      <c r="C20" s="1"/>
      <c r="D20" s="4">
        <f>ROUND(SUM(D10:D19),5)</f>
        <v>11673.12</v>
      </c>
    </row>
    <row r="21" spans="1:4" s="6" customFormat="1" ht="25.5" customHeight="1" thickBot="1">
      <c r="A21" s="1" t="s">
        <v>18</v>
      </c>
      <c r="B21" s="1"/>
      <c r="C21" s="1"/>
      <c r="D21" s="5">
        <f>ROUND(D9-D20,5)</f>
        <v>2079.73</v>
      </c>
    </row>
    <row r="22" ht="13.5" thickTop="1"/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8:12 PM
&amp;"Arial,Bold"&amp;8 12/01/15
&amp;"Arial,Bold"&amp;8 Cash Basis&amp;C&amp;"Arial,Bold"&amp;12 RCZCfromQuicken
&amp;"Arial,Bold"&amp;14 Profit &amp;&amp; Loss
&amp;"Arial,Bold"&amp;10 July through September 2015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26" sqref="E26"/>
    </sheetView>
  </sheetViews>
  <sheetFormatPr defaultColWidth="9.140625" defaultRowHeight="12.75"/>
  <cols>
    <col min="1" max="3" width="3.00390625" style="10" customWidth="1"/>
    <col min="4" max="4" width="30.7109375" style="10" customWidth="1"/>
    <col min="5" max="5" width="13.28125" style="11" bestFit="1" customWidth="1"/>
  </cols>
  <sheetData>
    <row r="1" spans="1:5" s="9" customFormat="1" ht="13.5" thickBot="1">
      <c r="A1" s="7"/>
      <c r="B1" s="7"/>
      <c r="C1" s="7"/>
      <c r="D1" s="7"/>
      <c r="E1" s="8" t="s">
        <v>70</v>
      </c>
    </row>
    <row r="2" spans="1:5" ht="13.5" thickTop="1">
      <c r="A2" s="1"/>
      <c r="B2" s="1" t="s">
        <v>1</v>
      </c>
      <c r="C2" s="1"/>
      <c r="D2" s="1"/>
      <c r="E2" s="2"/>
    </row>
    <row r="3" spans="1:5" ht="12.75">
      <c r="A3" s="1"/>
      <c r="B3" s="1"/>
      <c r="C3" s="1" t="s">
        <v>6</v>
      </c>
      <c r="D3" s="1"/>
      <c r="E3" s="2"/>
    </row>
    <row r="4" spans="1:5" ht="13.5" thickBot="1">
      <c r="A4" s="1"/>
      <c r="B4" s="1"/>
      <c r="C4" s="1"/>
      <c r="D4" s="1" t="s">
        <v>71</v>
      </c>
      <c r="E4" s="3">
        <v>38085</v>
      </c>
    </row>
    <row r="5" spans="1:5" ht="13.5" thickBot="1">
      <c r="A5" s="1"/>
      <c r="B5" s="1"/>
      <c r="C5" s="1" t="s">
        <v>72</v>
      </c>
      <c r="D5" s="1"/>
      <c r="E5" s="4">
        <f>ROUND(SUM(E3:E4),5)</f>
        <v>38085</v>
      </c>
    </row>
    <row r="6" spans="1:5" ht="25.5" customHeight="1">
      <c r="A6" s="1"/>
      <c r="B6" s="1" t="s">
        <v>7</v>
      </c>
      <c r="C6" s="1"/>
      <c r="D6" s="1"/>
      <c r="E6" s="2">
        <f>ROUND(E2+E5,5)</f>
        <v>38085</v>
      </c>
    </row>
    <row r="7" spans="1:5" ht="25.5" customHeight="1">
      <c r="A7" s="1"/>
      <c r="B7" s="1" t="s">
        <v>8</v>
      </c>
      <c r="C7" s="1"/>
      <c r="D7" s="1"/>
      <c r="E7" s="2"/>
    </row>
    <row r="8" spans="1:5" ht="12.75">
      <c r="A8" s="1"/>
      <c r="B8" s="1"/>
      <c r="C8" s="1" t="s">
        <v>15</v>
      </c>
      <c r="D8" s="1"/>
      <c r="E8" s="2"/>
    </row>
    <row r="9" spans="1:5" ht="12.75">
      <c r="A9" s="1"/>
      <c r="B9" s="1"/>
      <c r="C9" s="1"/>
      <c r="D9" s="1" t="s">
        <v>73</v>
      </c>
      <c r="E9" s="2">
        <v>26137.5</v>
      </c>
    </row>
    <row r="10" spans="1:5" ht="12.75">
      <c r="A10" s="1"/>
      <c r="B10" s="1"/>
      <c r="C10" s="1"/>
      <c r="D10" s="1" t="s">
        <v>74</v>
      </c>
      <c r="E10" s="2">
        <v>437.78</v>
      </c>
    </row>
    <row r="11" spans="1:5" ht="12.75">
      <c r="A11" s="1"/>
      <c r="B11" s="1"/>
      <c r="C11" s="1"/>
      <c r="D11" s="1" t="s">
        <v>75</v>
      </c>
      <c r="E11" s="2">
        <v>2505</v>
      </c>
    </row>
    <row r="12" spans="1:5" ht="13.5" thickBot="1">
      <c r="A12" s="1"/>
      <c r="B12" s="1"/>
      <c r="C12" s="1"/>
      <c r="D12" s="1" t="s">
        <v>76</v>
      </c>
      <c r="E12" s="3">
        <v>204.59</v>
      </c>
    </row>
    <row r="13" spans="1:5" ht="13.5" thickBot="1">
      <c r="A13" s="1"/>
      <c r="B13" s="1"/>
      <c r="C13" s="1" t="s">
        <v>77</v>
      </c>
      <c r="D13" s="1"/>
      <c r="E13" s="4">
        <f>ROUND(SUM(E8:E12),5)</f>
        <v>29284.87</v>
      </c>
    </row>
    <row r="14" spans="1:5" ht="25.5" customHeight="1" thickBot="1">
      <c r="A14" s="1"/>
      <c r="B14" s="1" t="s">
        <v>17</v>
      </c>
      <c r="C14" s="1"/>
      <c r="D14" s="1"/>
      <c r="E14" s="4">
        <f>ROUND(E7+E13,5)</f>
        <v>29284.87</v>
      </c>
    </row>
    <row r="15" spans="1:5" s="6" customFormat="1" ht="25.5" customHeight="1" thickBot="1">
      <c r="A15" s="1" t="s">
        <v>18</v>
      </c>
      <c r="B15" s="1"/>
      <c r="C15" s="1"/>
      <c r="D15" s="1"/>
      <c r="E15" s="5">
        <f>ROUND(E6-E14,5)</f>
        <v>8800.13</v>
      </c>
    </row>
    <row r="16" ht="13.5" thickTop="1"/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4:15 PM
&amp;"Arial,Bold"&amp;8 12/06/15
&amp;"Arial,Bold"&amp;8 Cash Basis&amp;C&amp;"Arial,Bold"&amp;12 RCZCfromQuicken
&amp;"Arial,Bold"&amp;14 Profit &amp;&amp; Loss
&amp;"Arial,Bold"&amp;10 January 1 through December 6, 2015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H32"/>
  <sheetViews>
    <sheetView workbookViewId="0" topLeftCell="C6">
      <selection activeCell="H32" sqref="H32"/>
    </sheetView>
  </sheetViews>
  <sheetFormatPr defaultColWidth="9.140625" defaultRowHeight="12.75"/>
  <cols>
    <col min="2" max="2" width="8.28125" style="0" bestFit="1" customWidth="1"/>
    <col min="3" max="3" width="31.28125" style="0" bestFit="1" customWidth="1"/>
    <col min="4" max="5" width="16.140625" style="12" bestFit="1" customWidth="1"/>
    <col min="6" max="6" width="15.57421875" style="12" bestFit="1" customWidth="1"/>
    <col min="7" max="7" width="15.421875" style="12" bestFit="1" customWidth="1"/>
    <col min="8" max="8" width="12.28125" style="12" bestFit="1" customWidth="1"/>
  </cols>
  <sheetData>
    <row r="1" spans="4:8" ht="12.75">
      <c r="D1" s="24" t="s">
        <v>59</v>
      </c>
      <c r="E1" s="25" t="s">
        <v>67</v>
      </c>
      <c r="F1" s="25" t="s">
        <v>60</v>
      </c>
      <c r="G1" s="25" t="s">
        <v>65</v>
      </c>
      <c r="H1" s="25" t="s">
        <v>66</v>
      </c>
    </row>
    <row r="2" spans="4:8" ht="12.75">
      <c r="D2" s="24" t="s">
        <v>61</v>
      </c>
      <c r="E2" s="25" t="s">
        <v>68</v>
      </c>
      <c r="F2" s="25" t="s">
        <v>62</v>
      </c>
      <c r="G2" s="25" t="s">
        <v>62</v>
      </c>
      <c r="H2" s="12" t="s">
        <v>49</v>
      </c>
    </row>
    <row r="3" spans="4:8" ht="15">
      <c r="D3" s="26" t="s">
        <v>63</v>
      </c>
      <c r="E3" s="26" t="s">
        <v>69</v>
      </c>
      <c r="F3" s="26" t="s">
        <v>64</v>
      </c>
      <c r="G3" s="14" t="s">
        <v>58</v>
      </c>
      <c r="H3" s="14" t="s">
        <v>50</v>
      </c>
    </row>
    <row r="4" ht="12.75">
      <c r="B4" t="s">
        <v>1</v>
      </c>
    </row>
    <row r="5" spans="3:8" ht="12.75">
      <c r="C5" t="s">
        <v>19</v>
      </c>
      <c r="D5" s="13">
        <v>210</v>
      </c>
      <c r="E5" s="13">
        <v>58.21</v>
      </c>
      <c r="F5" s="13">
        <v>66.19</v>
      </c>
      <c r="G5" s="13">
        <v>63.21</v>
      </c>
      <c r="H5" s="13">
        <f>D5-E5-F5-G5</f>
        <v>22.389999999999993</v>
      </c>
    </row>
    <row r="6" spans="3:8" ht="12.75">
      <c r="C6" t="s">
        <v>2</v>
      </c>
      <c r="D6" s="13">
        <v>1275</v>
      </c>
      <c r="E6" s="13">
        <v>488.25</v>
      </c>
      <c r="F6" s="13">
        <v>365</v>
      </c>
      <c r="G6" s="13">
        <v>105</v>
      </c>
      <c r="H6" s="13">
        <f aca="true" t="shared" si="0" ref="H6:H32">D6-E6-F6-G6</f>
        <v>316.75</v>
      </c>
    </row>
    <row r="7" spans="3:8" ht="12.75">
      <c r="C7" t="s">
        <v>3</v>
      </c>
      <c r="D7" s="13">
        <v>15850</v>
      </c>
      <c r="E7" s="13">
        <v>3703.67</v>
      </c>
      <c r="F7" s="13">
        <v>4386.8</v>
      </c>
      <c r="G7" s="13">
        <v>3658.98</v>
      </c>
      <c r="H7" s="13">
        <f t="shared" si="0"/>
        <v>4100.549999999999</v>
      </c>
    </row>
    <row r="8" spans="3:8" ht="12.75">
      <c r="C8" t="s">
        <v>37</v>
      </c>
      <c r="D8" s="13">
        <v>2175</v>
      </c>
      <c r="E8" s="13">
        <v>473</v>
      </c>
      <c r="F8" s="13">
        <v>772.25</v>
      </c>
      <c r="G8" s="13">
        <v>2110.66</v>
      </c>
      <c r="H8" s="13">
        <f t="shared" si="0"/>
        <v>-1180.9099999999999</v>
      </c>
    </row>
    <row r="9" spans="3:8" ht="12.75">
      <c r="C9" t="s">
        <v>38</v>
      </c>
      <c r="D9" s="13">
        <v>3900</v>
      </c>
      <c r="E9" s="13">
        <v>0</v>
      </c>
      <c r="F9" s="13">
        <v>0</v>
      </c>
      <c r="G9" s="13">
        <v>0</v>
      </c>
      <c r="H9" s="13">
        <f t="shared" si="0"/>
        <v>3900</v>
      </c>
    </row>
    <row r="10" spans="3:8" ht="12.75">
      <c r="C10" t="s">
        <v>5</v>
      </c>
      <c r="D10" s="13">
        <v>18525</v>
      </c>
      <c r="E10" s="13">
        <v>7010</v>
      </c>
      <c r="F10" s="13">
        <v>3220</v>
      </c>
      <c r="G10" s="13">
        <v>3730</v>
      </c>
      <c r="H10" s="13">
        <f t="shared" si="0"/>
        <v>4565</v>
      </c>
    </row>
    <row r="11" spans="3:8" ht="12.75">
      <c r="C11" t="s">
        <v>6</v>
      </c>
      <c r="D11" s="13">
        <v>37775</v>
      </c>
      <c r="E11" s="13">
        <v>4942</v>
      </c>
      <c r="F11" s="13">
        <v>37104.32</v>
      </c>
      <c r="G11" s="13">
        <v>4085</v>
      </c>
      <c r="H11" s="13">
        <f t="shared" si="0"/>
        <v>-8356.32</v>
      </c>
    </row>
    <row r="12" spans="3:8" ht="12.75">
      <c r="C12" t="s">
        <v>7</v>
      </c>
      <c r="D12" s="15">
        <v>79710</v>
      </c>
      <c r="E12" s="15">
        <v>16675.13</v>
      </c>
      <c r="F12" s="15">
        <v>45914.56</v>
      </c>
      <c r="G12" s="15">
        <v>13752.85</v>
      </c>
      <c r="H12" s="15">
        <f t="shared" si="0"/>
        <v>3367.4599999999973</v>
      </c>
    </row>
    <row r="13" spans="2:8" ht="12.75">
      <c r="B13" t="s">
        <v>8</v>
      </c>
      <c r="H13" s="13"/>
    </row>
    <row r="14" spans="3:8" ht="12.75">
      <c r="C14" t="s">
        <v>9</v>
      </c>
      <c r="D14" s="13">
        <v>1400</v>
      </c>
      <c r="E14" s="13">
        <v>769.96</v>
      </c>
      <c r="F14" s="13">
        <v>682.11</v>
      </c>
      <c r="G14" s="13">
        <v>287.36</v>
      </c>
      <c r="H14" s="13">
        <f t="shared" si="0"/>
        <v>-339.43000000000006</v>
      </c>
    </row>
    <row r="15" spans="3:8" ht="12.75">
      <c r="C15" t="s">
        <v>39</v>
      </c>
      <c r="D15" s="13">
        <v>1000</v>
      </c>
      <c r="E15" s="13">
        <v>0</v>
      </c>
      <c r="F15" s="13">
        <v>0</v>
      </c>
      <c r="G15" s="13">
        <v>0</v>
      </c>
      <c r="H15" s="13">
        <f t="shared" si="0"/>
        <v>1000</v>
      </c>
    </row>
    <row r="16" spans="3:8" ht="12.75">
      <c r="C16" t="s">
        <v>10</v>
      </c>
      <c r="D16" s="13">
        <v>600</v>
      </c>
      <c r="E16" s="13">
        <v>141.57</v>
      </c>
      <c r="F16" s="13">
        <v>384.54</v>
      </c>
      <c r="G16" s="13">
        <v>108.69</v>
      </c>
      <c r="H16" s="13">
        <f t="shared" si="0"/>
        <v>-34.80000000000001</v>
      </c>
    </row>
    <row r="17" spans="3:8" ht="12.75">
      <c r="C17" t="s">
        <v>40</v>
      </c>
      <c r="D17" s="13">
        <v>1400</v>
      </c>
      <c r="E17" s="13">
        <v>1328.4</v>
      </c>
      <c r="F17" s="13">
        <v>0</v>
      </c>
      <c r="G17" s="13">
        <v>0</v>
      </c>
      <c r="H17" s="13">
        <f t="shared" si="0"/>
        <v>71.59999999999991</v>
      </c>
    </row>
    <row r="18" spans="3:8" ht="12.75">
      <c r="C18" t="s">
        <v>41</v>
      </c>
      <c r="D18" s="13">
        <v>1185</v>
      </c>
      <c r="E18" s="13">
        <v>0</v>
      </c>
      <c r="F18" s="13">
        <v>1222</v>
      </c>
      <c r="G18" s="13">
        <v>0</v>
      </c>
      <c r="H18" s="13">
        <f t="shared" si="0"/>
        <v>-37</v>
      </c>
    </row>
    <row r="19" spans="3:8" ht="12.75">
      <c r="C19" t="s">
        <v>11</v>
      </c>
      <c r="D19" s="13">
        <v>27300</v>
      </c>
      <c r="E19" s="13">
        <v>4577.76</v>
      </c>
      <c r="F19" s="13">
        <v>6866.64</v>
      </c>
      <c r="G19" s="13">
        <v>6866.64</v>
      </c>
      <c r="H19" s="13">
        <f t="shared" si="0"/>
        <v>8988.96</v>
      </c>
    </row>
    <row r="20" spans="3:8" ht="12.75">
      <c r="C20" t="s">
        <v>42</v>
      </c>
      <c r="D20" s="13">
        <v>100</v>
      </c>
      <c r="E20" s="13">
        <v>0</v>
      </c>
      <c r="F20" s="13">
        <v>0</v>
      </c>
      <c r="G20" s="13">
        <v>0</v>
      </c>
      <c r="H20" s="13">
        <f t="shared" si="0"/>
        <v>100</v>
      </c>
    </row>
    <row r="21" spans="3:8" ht="12.75">
      <c r="C21" t="s">
        <v>43</v>
      </c>
      <c r="D21" s="13">
        <v>200</v>
      </c>
      <c r="E21" s="13">
        <v>0</v>
      </c>
      <c r="F21" s="13">
        <v>0</v>
      </c>
      <c r="G21" s="13">
        <v>0</v>
      </c>
      <c r="H21" s="13">
        <f t="shared" si="0"/>
        <v>200</v>
      </c>
    </row>
    <row r="22" spans="3:8" ht="12.75">
      <c r="C22" t="s">
        <v>44</v>
      </c>
      <c r="D22" s="13">
        <v>200</v>
      </c>
      <c r="E22" s="13">
        <v>0</v>
      </c>
      <c r="F22" s="13">
        <v>0</v>
      </c>
      <c r="G22" s="13">
        <v>0</v>
      </c>
      <c r="H22" s="13">
        <f t="shared" si="0"/>
        <v>200</v>
      </c>
    </row>
    <row r="23" spans="3:8" ht="12.75">
      <c r="C23" t="s">
        <v>12</v>
      </c>
      <c r="D23" s="13">
        <v>3070</v>
      </c>
      <c r="E23" s="13">
        <v>767.04</v>
      </c>
      <c r="F23" s="13">
        <v>823.73</v>
      </c>
      <c r="G23" s="13">
        <v>494.95</v>
      </c>
      <c r="H23" s="13">
        <f t="shared" si="0"/>
        <v>984.28</v>
      </c>
    </row>
    <row r="24" spans="3:8" ht="12.75">
      <c r="C24" t="s">
        <v>45</v>
      </c>
      <c r="D24" s="13">
        <v>50</v>
      </c>
      <c r="E24" s="13">
        <v>0</v>
      </c>
      <c r="F24" s="13">
        <v>26.73</v>
      </c>
      <c r="G24" s="13">
        <v>0</v>
      </c>
      <c r="H24" s="13">
        <f t="shared" si="0"/>
        <v>23.27</v>
      </c>
    </row>
    <row r="25" spans="3:8" ht="12.75">
      <c r="C25" t="s">
        <v>13</v>
      </c>
      <c r="D25" s="13">
        <v>450</v>
      </c>
      <c r="E25" s="13">
        <v>84.4</v>
      </c>
      <c r="F25" s="13">
        <v>34.23</v>
      </c>
      <c r="G25" s="13">
        <v>44.54</v>
      </c>
      <c r="H25" s="13">
        <f t="shared" si="0"/>
        <v>286.83</v>
      </c>
    </row>
    <row r="26" spans="3:8" ht="12.75">
      <c r="C26" t="s">
        <v>46</v>
      </c>
      <c r="D26" s="13">
        <v>150</v>
      </c>
      <c r="E26" s="13">
        <v>0</v>
      </c>
      <c r="F26" s="13">
        <v>0</v>
      </c>
      <c r="G26" s="13">
        <v>0</v>
      </c>
      <c r="H26" s="13">
        <f t="shared" si="0"/>
        <v>150</v>
      </c>
    </row>
    <row r="27" spans="3:8" ht="12.75">
      <c r="C27" t="s">
        <v>14</v>
      </c>
      <c r="D27" s="13">
        <v>9500</v>
      </c>
      <c r="E27" s="13">
        <v>2499</v>
      </c>
      <c r="F27" s="13">
        <v>2416</v>
      </c>
      <c r="G27" s="13">
        <v>2250</v>
      </c>
      <c r="H27" s="13">
        <f t="shared" si="0"/>
        <v>2335</v>
      </c>
    </row>
    <row r="28" spans="3:8" ht="12.75">
      <c r="C28" t="s">
        <v>15</v>
      </c>
      <c r="D28" s="13">
        <v>27825</v>
      </c>
      <c r="E28" s="13">
        <v>1940.15</v>
      </c>
      <c r="F28" s="13">
        <v>31843.56</v>
      </c>
      <c r="G28" s="13">
        <v>354.34</v>
      </c>
      <c r="H28" s="13">
        <f t="shared" si="0"/>
        <v>-6313.050000000003</v>
      </c>
    </row>
    <row r="29" spans="3:8" ht="12.75">
      <c r="C29" t="s">
        <v>16</v>
      </c>
      <c r="D29" s="13">
        <v>1200</v>
      </c>
      <c r="E29" s="13">
        <v>288.33</v>
      </c>
      <c r="F29" s="13">
        <v>374.88</v>
      </c>
      <c r="G29" s="13">
        <v>1090.8</v>
      </c>
      <c r="H29" s="13">
        <f t="shared" si="0"/>
        <v>-554.0099999999999</v>
      </c>
    </row>
    <row r="30" spans="3:8" ht="12.75">
      <c r="C30" t="s">
        <v>47</v>
      </c>
      <c r="D30" s="13">
        <v>1200</v>
      </c>
      <c r="E30" s="13">
        <v>0</v>
      </c>
      <c r="F30" s="13">
        <v>28.23</v>
      </c>
      <c r="G30" s="13">
        <v>175.8</v>
      </c>
      <c r="H30" s="13">
        <f t="shared" si="0"/>
        <v>995.97</v>
      </c>
    </row>
    <row r="31" spans="3:8" ht="12.75">
      <c r="C31" t="s">
        <v>17</v>
      </c>
      <c r="D31" s="15">
        <v>76830</v>
      </c>
      <c r="E31" s="15">
        <v>12396.61</v>
      </c>
      <c r="F31" s="15">
        <v>44702.65</v>
      </c>
      <c r="G31" s="15">
        <v>11673.12</v>
      </c>
      <c r="H31" s="15">
        <f t="shared" si="0"/>
        <v>8057.619999999997</v>
      </c>
    </row>
    <row r="32" spans="3:8" ht="13.5" thickBot="1">
      <c r="C32" t="s">
        <v>18</v>
      </c>
      <c r="D32" s="16">
        <v>2880</v>
      </c>
      <c r="E32" s="16">
        <v>4278.52</v>
      </c>
      <c r="F32" s="16">
        <v>1211.91</v>
      </c>
      <c r="G32" s="16">
        <v>2079.73</v>
      </c>
      <c r="H32" s="16">
        <f t="shared" si="0"/>
        <v>-4690.16</v>
      </c>
    </row>
    <row r="33" ht="13.5" thickTop="1"/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J28" sqref="J28"/>
    </sheetView>
  </sheetViews>
  <sheetFormatPr defaultColWidth="9.140625" defaultRowHeight="12.75"/>
  <cols>
    <col min="1" max="2" width="3.00390625" style="10" customWidth="1"/>
    <col min="3" max="3" width="28.57421875" style="10" customWidth="1"/>
    <col min="4" max="4" width="9.8515625" style="11" bestFit="1" customWidth="1"/>
    <col min="5" max="5" width="2.28125" style="11" customWidth="1"/>
    <col min="6" max="6" width="9.8515625" style="11" bestFit="1" customWidth="1"/>
    <col min="7" max="7" width="2.28125" style="11" customWidth="1"/>
    <col min="8" max="8" width="8.28125" style="11" bestFit="1" customWidth="1"/>
    <col min="9" max="9" width="2.28125" style="11" customWidth="1"/>
    <col min="10" max="10" width="8.7109375" style="11" bestFit="1" customWidth="1"/>
  </cols>
  <sheetData>
    <row r="1" spans="1:10" ht="13.5" thickBot="1">
      <c r="A1" s="1"/>
      <c r="B1" s="1"/>
      <c r="C1" s="1"/>
      <c r="D1" s="17"/>
      <c r="E1" s="17"/>
      <c r="F1" s="17"/>
      <c r="G1" s="17"/>
      <c r="H1" s="17"/>
      <c r="I1" s="17"/>
      <c r="J1" s="17"/>
    </row>
    <row r="2" spans="1:10" s="9" customFormat="1" ht="14.25" thickBot="1" thickTop="1">
      <c r="A2" s="7"/>
      <c r="B2" s="7"/>
      <c r="C2" s="7"/>
      <c r="D2" s="22" t="s">
        <v>0</v>
      </c>
      <c r="E2" s="23"/>
      <c r="F2" s="22" t="s">
        <v>51</v>
      </c>
      <c r="G2" s="23"/>
      <c r="H2" s="22" t="s">
        <v>52</v>
      </c>
      <c r="I2" s="23"/>
      <c r="J2" s="22" t="s">
        <v>53</v>
      </c>
    </row>
    <row r="3" spans="1:10" ht="13.5" thickTop="1">
      <c r="A3" s="1"/>
      <c r="B3" s="1" t="s">
        <v>1</v>
      </c>
      <c r="C3" s="1"/>
      <c r="D3" s="2"/>
      <c r="E3" s="18"/>
      <c r="F3" s="2"/>
      <c r="G3" s="18"/>
      <c r="H3" s="2"/>
      <c r="I3" s="18"/>
      <c r="J3" s="19"/>
    </row>
    <row r="4" spans="1:10" ht="12.75">
      <c r="A4" s="1"/>
      <c r="B4" s="1"/>
      <c r="C4" s="1" t="s">
        <v>54</v>
      </c>
      <c r="D4" s="2">
        <v>0</v>
      </c>
      <c r="E4" s="18"/>
      <c r="F4" s="2">
        <v>40</v>
      </c>
      <c r="G4" s="18"/>
      <c r="H4" s="2">
        <f aca="true" t="shared" si="0" ref="H4:H12">ROUND((D4-F4),5)</f>
        <v>-40</v>
      </c>
      <c r="I4" s="18"/>
      <c r="J4" s="19">
        <f aca="true" t="shared" si="1" ref="J4:J12">ROUND(IF(D4=0,IF(F4=0,0,SIGN(-F4)),IF(F4=0,SIGN(D4),(D4-F4)/F4)),5)</f>
        <v>-1</v>
      </c>
    </row>
    <row r="5" spans="1:10" ht="12.75">
      <c r="A5" s="1"/>
      <c r="B5" s="1"/>
      <c r="C5" s="1" t="s">
        <v>55</v>
      </c>
      <c r="D5" s="2">
        <v>0</v>
      </c>
      <c r="E5" s="18"/>
      <c r="F5" s="2">
        <v>50</v>
      </c>
      <c r="G5" s="18"/>
      <c r="H5" s="2">
        <f t="shared" si="0"/>
        <v>-50</v>
      </c>
      <c r="I5" s="18"/>
      <c r="J5" s="19">
        <f t="shared" si="1"/>
        <v>-1</v>
      </c>
    </row>
    <row r="6" spans="1:10" ht="12.75">
      <c r="A6" s="1"/>
      <c r="B6" s="1"/>
      <c r="C6" s="1" t="s">
        <v>19</v>
      </c>
      <c r="D6" s="2">
        <v>63.21</v>
      </c>
      <c r="E6" s="18"/>
      <c r="F6" s="2">
        <v>50.53</v>
      </c>
      <c r="G6" s="18"/>
      <c r="H6" s="2">
        <f t="shared" si="0"/>
        <v>12.68</v>
      </c>
      <c r="I6" s="18"/>
      <c r="J6" s="19">
        <f t="shared" si="1"/>
        <v>0.25094</v>
      </c>
    </row>
    <row r="7" spans="1:10" ht="12.75">
      <c r="A7" s="1"/>
      <c r="B7" s="1"/>
      <c r="C7" s="1" t="s">
        <v>2</v>
      </c>
      <c r="D7" s="2">
        <v>105</v>
      </c>
      <c r="E7" s="18"/>
      <c r="F7" s="2">
        <v>160</v>
      </c>
      <c r="G7" s="18"/>
      <c r="H7" s="2">
        <f t="shared" si="0"/>
        <v>-55</v>
      </c>
      <c r="I7" s="18"/>
      <c r="J7" s="19">
        <f t="shared" si="1"/>
        <v>-0.34375</v>
      </c>
    </row>
    <row r="8" spans="1:10" ht="12.75">
      <c r="A8" s="1"/>
      <c r="B8" s="1"/>
      <c r="C8" s="1" t="s">
        <v>3</v>
      </c>
      <c r="D8" s="2">
        <v>3658.98</v>
      </c>
      <c r="E8" s="18"/>
      <c r="F8" s="2">
        <v>2696.25</v>
      </c>
      <c r="G8" s="18"/>
      <c r="H8" s="2">
        <f t="shared" si="0"/>
        <v>962.73</v>
      </c>
      <c r="I8" s="18"/>
      <c r="J8" s="19">
        <f t="shared" si="1"/>
        <v>0.35706</v>
      </c>
    </row>
    <row r="9" spans="1:10" ht="12.75">
      <c r="A9" s="1"/>
      <c r="B9" s="1"/>
      <c r="C9" s="1" t="s">
        <v>4</v>
      </c>
      <c r="D9" s="2">
        <v>2110.66</v>
      </c>
      <c r="E9" s="18"/>
      <c r="F9" s="2">
        <v>1101.25</v>
      </c>
      <c r="G9" s="18"/>
      <c r="H9" s="2">
        <f t="shared" si="0"/>
        <v>1009.41</v>
      </c>
      <c r="I9" s="18"/>
      <c r="J9" s="19">
        <f t="shared" si="1"/>
        <v>0.9166</v>
      </c>
    </row>
    <row r="10" spans="1:10" ht="12.75">
      <c r="A10" s="1"/>
      <c r="B10" s="1"/>
      <c r="C10" s="1" t="s">
        <v>5</v>
      </c>
      <c r="D10" s="2">
        <v>3730</v>
      </c>
      <c r="E10" s="18"/>
      <c r="F10" s="2">
        <v>3405</v>
      </c>
      <c r="G10" s="18"/>
      <c r="H10" s="2">
        <f t="shared" si="0"/>
        <v>325</v>
      </c>
      <c r="I10" s="18"/>
      <c r="J10" s="19">
        <f t="shared" si="1"/>
        <v>0.09545</v>
      </c>
    </row>
    <row r="11" spans="1:10" ht="13.5" thickBot="1">
      <c r="A11" s="1"/>
      <c r="B11" s="1"/>
      <c r="C11" s="1" t="s">
        <v>6</v>
      </c>
      <c r="D11" s="3">
        <v>4085</v>
      </c>
      <c r="E11" s="18"/>
      <c r="F11" s="3">
        <v>1730</v>
      </c>
      <c r="G11" s="18"/>
      <c r="H11" s="3">
        <f t="shared" si="0"/>
        <v>2355</v>
      </c>
      <c r="I11" s="18"/>
      <c r="J11" s="20">
        <f t="shared" si="1"/>
        <v>1.36127</v>
      </c>
    </row>
    <row r="12" spans="1:10" ht="12.75">
      <c r="A12" s="1"/>
      <c r="B12" s="1" t="s">
        <v>7</v>
      </c>
      <c r="C12" s="1"/>
      <c r="D12" s="2">
        <f>ROUND(SUM(D3:D11),5)</f>
        <v>13752.85</v>
      </c>
      <c r="E12" s="18"/>
      <c r="F12" s="2">
        <f>ROUND(SUM(F3:F11),5)</f>
        <v>9233.03</v>
      </c>
      <c r="G12" s="18"/>
      <c r="H12" s="2">
        <f t="shared" si="0"/>
        <v>4519.82</v>
      </c>
      <c r="I12" s="18"/>
      <c r="J12" s="19">
        <f t="shared" si="1"/>
        <v>0.48953</v>
      </c>
    </row>
    <row r="13" spans="1:10" ht="25.5" customHeight="1">
      <c r="A13" s="1"/>
      <c r="B13" s="1" t="s">
        <v>8</v>
      </c>
      <c r="C13" s="1"/>
      <c r="D13" s="2"/>
      <c r="E13" s="18"/>
      <c r="F13" s="2"/>
      <c r="G13" s="18"/>
      <c r="H13" s="2"/>
      <c r="I13" s="18"/>
      <c r="J13" s="19"/>
    </row>
    <row r="14" spans="1:10" ht="12.75">
      <c r="A14" s="1"/>
      <c r="B14" s="1"/>
      <c r="C14" s="1" t="s">
        <v>9</v>
      </c>
      <c r="D14" s="2">
        <v>287.36</v>
      </c>
      <c r="E14" s="18"/>
      <c r="F14" s="2">
        <v>310.1</v>
      </c>
      <c r="G14" s="18"/>
      <c r="H14" s="2">
        <f aca="true" t="shared" si="2" ref="H14:H28">ROUND((D14-F14),5)</f>
        <v>-22.74</v>
      </c>
      <c r="I14" s="18"/>
      <c r="J14" s="19">
        <f aca="true" t="shared" si="3" ref="J14:J28">ROUND(IF(D14=0,IF(F14=0,0,SIGN(-F14)),IF(F14=0,SIGN(D14),(D14-F14)/F14)),5)</f>
        <v>-0.07333</v>
      </c>
    </row>
    <row r="15" spans="1:10" ht="12.75">
      <c r="A15" s="1"/>
      <c r="B15" s="1"/>
      <c r="C15" s="1" t="s">
        <v>10</v>
      </c>
      <c r="D15" s="2">
        <v>108.69</v>
      </c>
      <c r="E15" s="18"/>
      <c r="F15" s="2">
        <v>54.3</v>
      </c>
      <c r="G15" s="18"/>
      <c r="H15" s="2">
        <f t="shared" si="2"/>
        <v>54.39</v>
      </c>
      <c r="I15" s="18"/>
      <c r="J15" s="19">
        <f t="shared" si="3"/>
        <v>1.00166</v>
      </c>
    </row>
    <row r="16" spans="1:10" ht="12.75">
      <c r="A16" s="1"/>
      <c r="B16" s="1"/>
      <c r="C16" s="1" t="s">
        <v>11</v>
      </c>
      <c r="D16" s="2">
        <v>6866.64</v>
      </c>
      <c r="E16" s="18"/>
      <c r="F16" s="2">
        <v>6732</v>
      </c>
      <c r="G16" s="18"/>
      <c r="H16" s="2">
        <f t="shared" si="2"/>
        <v>134.64</v>
      </c>
      <c r="I16" s="18"/>
      <c r="J16" s="19">
        <f t="shared" si="3"/>
        <v>0.02</v>
      </c>
    </row>
    <row r="17" spans="1:10" ht="12.75">
      <c r="A17" s="1"/>
      <c r="B17" s="1"/>
      <c r="C17" s="1" t="s">
        <v>42</v>
      </c>
      <c r="D17" s="2">
        <v>0</v>
      </c>
      <c r="E17" s="18"/>
      <c r="F17" s="2">
        <v>83.36</v>
      </c>
      <c r="G17" s="18"/>
      <c r="H17" s="2">
        <f t="shared" si="2"/>
        <v>-83.36</v>
      </c>
      <c r="I17" s="18"/>
      <c r="J17" s="19">
        <f t="shared" si="3"/>
        <v>-1</v>
      </c>
    </row>
    <row r="18" spans="1:10" ht="12.75">
      <c r="A18" s="1"/>
      <c r="B18" s="1"/>
      <c r="C18" s="1" t="s">
        <v>44</v>
      </c>
      <c r="D18" s="2">
        <v>0</v>
      </c>
      <c r="E18" s="18"/>
      <c r="F18" s="2">
        <v>25.68</v>
      </c>
      <c r="G18" s="18"/>
      <c r="H18" s="2">
        <f t="shared" si="2"/>
        <v>-25.68</v>
      </c>
      <c r="I18" s="18"/>
      <c r="J18" s="19">
        <f t="shared" si="3"/>
        <v>-1</v>
      </c>
    </row>
    <row r="19" spans="1:10" ht="12.75">
      <c r="A19" s="1"/>
      <c r="B19" s="1"/>
      <c r="C19" s="1" t="s">
        <v>12</v>
      </c>
      <c r="D19" s="2">
        <v>494.95</v>
      </c>
      <c r="E19" s="18"/>
      <c r="F19" s="2">
        <v>515.88</v>
      </c>
      <c r="G19" s="18"/>
      <c r="H19" s="2">
        <f t="shared" si="2"/>
        <v>-20.93</v>
      </c>
      <c r="I19" s="18"/>
      <c r="J19" s="19">
        <f t="shared" si="3"/>
        <v>-0.04057</v>
      </c>
    </row>
    <row r="20" spans="1:10" ht="12.75">
      <c r="A20" s="1"/>
      <c r="B20" s="1"/>
      <c r="C20" s="1" t="s">
        <v>56</v>
      </c>
      <c r="D20" s="2">
        <v>0</v>
      </c>
      <c r="E20" s="18"/>
      <c r="F20" s="2">
        <v>10</v>
      </c>
      <c r="G20" s="18"/>
      <c r="H20" s="2">
        <f t="shared" si="2"/>
        <v>-10</v>
      </c>
      <c r="I20" s="18"/>
      <c r="J20" s="19">
        <f t="shared" si="3"/>
        <v>-1</v>
      </c>
    </row>
    <row r="21" spans="1:10" ht="12.75">
      <c r="A21" s="1"/>
      <c r="B21" s="1"/>
      <c r="C21" s="1" t="s">
        <v>13</v>
      </c>
      <c r="D21" s="2">
        <v>44.54</v>
      </c>
      <c r="E21" s="18"/>
      <c r="F21" s="2">
        <v>11.66</v>
      </c>
      <c r="G21" s="18"/>
      <c r="H21" s="2">
        <f t="shared" si="2"/>
        <v>32.88</v>
      </c>
      <c r="I21" s="18"/>
      <c r="J21" s="19">
        <f t="shared" si="3"/>
        <v>2.8199</v>
      </c>
    </row>
    <row r="22" spans="1:10" ht="12.75">
      <c r="A22" s="1"/>
      <c r="B22" s="1"/>
      <c r="C22" s="1" t="s">
        <v>14</v>
      </c>
      <c r="D22" s="2">
        <v>2250</v>
      </c>
      <c r="E22" s="18"/>
      <c r="F22" s="2">
        <v>2499</v>
      </c>
      <c r="G22" s="18"/>
      <c r="H22" s="2">
        <f t="shared" si="2"/>
        <v>-249</v>
      </c>
      <c r="I22" s="18"/>
      <c r="J22" s="19">
        <f t="shared" si="3"/>
        <v>-0.09964</v>
      </c>
    </row>
    <row r="23" spans="1:10" ht="12.75">
      <c r="A23" s="1"/>
      <c r="B23" s="1"/>
      <c r="C23" s="1" t="s">
        <v>15</v>
      </c>
      <c r="D23" s="2">
        <v>354.34</v>
      </c>
      <c r="E23" s="18"/>
      <c r="F23" s="2">
        <v>1351.94</v>
      </c>
      <c r="G23" s="18"/>
      <c r="H23" s="2">
        <f t="shared" si="2"/>
        <v>-997.6</v>
      </c>
      <c r="I23" s="18"/>
      <c r="J23" s="19">
        <f t="shared" si="3"/>
        <v>-0.7379</v>
      </c>
    </row>
    <row r="24" spans="1:10" ht="12.75">
      <c r="A24" s="1"/>
      <c r="B24" s="1"/>
      <c r="C24" s="1" t="s">
        <v>16</v>
      </c>
      <c r="D24" s="2">
        <v>1090.8</v>
      </c>
      <c r="E24" s="18"/>
      <c r="F24" s="2">
        <v>0</v>
      </c>
      <c r="G24" s="18"/>
      <c r="H24" s="2">
        <f t="shared" si="2"/>
        <v>1090.8</v>
      </c>
      <c r="I24" s="18"/>
      <c r="J24" s="19">
        <f t="shared" si="3"/>
        <v>1</v>
      </c>
    </row>
    <row r="25" spans="1:10" ht="12.75">
      <c r="A25" s="1"/>
      <c r="B25" s="1"/>
      <c r="C25" s="1" t="s">
        <v>47</v>
      </c>
      <c r="D25" s="2">
        <v>175.8</v>
      </c>
      <c r="E25" s="18"/>
      <c r="F25" s="2">
        <v>444.26</v>
      </c>
      <c r="G25" s="18"/>
      <c r="H25" s="2">
        <f t="shared" si="2"/>
        <v>-268.46</v>
      </c>
      <c r="I25" s="18"/>
      <c r="J25" s="19">
        <f t="shared" si="3"/>
        <v>-0.60429</v>
      </c>
    </row>
    <row r="26" spans="1:10" ht="13.5" thickBot="1">
      <c r="A26" s="1"/>
      <c r="B26" s="1"/>
      <c r="C26" s="1" t="s">
        <v>57</v>
      </c>
      <c r="D26" s="3">
        <v>0</v>
      </c>
      <c r="E26" s="18"/>
      <c r="F26" s="3">
        <v>0</v>
      </c>
      <c r="G26" s="18"/>
      <c r="H26" s="3">
        <f t="shared" si="2"/>
        <v>0</v>
      </c>
      <c r="I26" s="18"/>
      <c r="J26" s="20">
        <f t="shared" si="3"/>
        <v>0</v>
      </c>
    </row>
    <row r="27" spans="1:10" ht="13.5" thickBot="1">
      <c r="A27" s="1"/>
      <c r="B27" s="1" t="s">
        <v>17</v>
      </c>
      <c r="C27" s="1"/>
      <c r="D27" s="4">
        <f>ROUND(SUM(D13:D26),5)</f>
        <v>11673.12</v>
      </c>
      <c r="E27" s="18"/>
      <c r="F27" s="4">
        <f>ROUND(SUM(F13:F26),5)</f>
        <v>12038.18</v>
      </c>
      <c r="G27" s="18"/>
      <c r="H27" s="4">
        <f t="shared" si="2"/>
        <v>-365.06</v>
      </c>
      <c r="I27" s="18"/>
      <c r="J27" s="21">
        <f t="shared" si="3"/>
        <v>-0.03033</v>
      </c>
    </row>
    <row r="28" spans="1:10" s="6" customFormat="1" ht="25.5" customHeight="1" thickBot="1">
      <c r="A28" s="1" t="s">
        <v>18</v>
      </c>
      <c r="B28" s="1"/>
      <c r="C28" s="1"/>
      <c r="D28" s="5">
        <f>ROUND(D12-D27,5)</f>
        <v>2079.73</v>
      </c>
      <c r="E28" s="1"/>
      <c r="F28" s="5">
        <f>ROUND(F12-F27,5)</f>
        <v>-2805.15</v>
      </c>
      <c r="G28" s="1"/>
      <c r="H28" s="5">
        <f t="shared" si="2"/>
        <v>4884.88</v>
      </c>
      <c r="I28" s="1"/>
      <c r="J28" s="27">
        <f>H28/ABS(F28)</f>
        <v>1.7413970732402901</v>
      </c>
    </row>
    <row r="29" ht="13.5" thickTop="1"/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9:29 PM
&amp;"Arial,Bold"&amp;8 12/01/15
&amp;"Arial,Bold"&amp;8 Cash Basis&amp;C&amp;"Arial,Bold"&amp;12 RCZCfromQuicken
&amp;"Arial,Bold"&amp;14 Profit &amp;&amp; Loss Prev Year Comparison
&amp;"Arial,Bold"&amp;10 July through September 2015</oddHeader>
    <oddFooter>&amp;R&amp;"Arial,Bold"&amp;8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Cedar Zen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Bookkeeper</dc:creator>
  <cp:keywords/>
  <dc:description/>
  <cp:lastModifiedBy>Bookkeeper</cp:lastModifiedBy>
  <dcterms:created xsi:type="dcterms:W3CDTF">2015-11-30T02:51:53Z</dcterms:created>
  <dcterms:modified xsi:type="dcterms:W3CDTF">2015-12-07T00:25:45Z</dcterms:modified>
  <cp:category/>
  <cp:version/>
  <cp:contentType/>
  <cp:contentStatus/>
</cp:coreProperties>
</file>